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8EVtiSfzUVo9C_e17mEsY6UzB_aNRQvE\#CyberMadeInPoland - Dokumenty\Projekty rozwojowe\Poradnik dla klastrów\"/>
    </mc:Choice>
  </mc:AlternateContent>
  <xr:revisionPtr revIDLastSave="0" documentId="13_ncr:1_{061D0737-56BB-489C-B137-FF67EF589275}" xr6:coauthVersionLast="47" xr6:coauthVersionMax="47" xr10:uidLastSave="{00000000-0000-0000-0000-000000000000}"/>
  <bookViews>
    <workbookView xWindow="2610" yWindow="-18120" windowWidth="29040" windowHeight="17640" xr2:uid="{00000000-000D-0000-FFFF-FFFF00000000}"/>
  </bookViews>
  <sheets>
    <sheet name="Podsumowanie" sheetId="1" r:id="rId1"/>
    <sheet name="Zarządzanie dostępem" sheetId="2" r:id="rId2"/>
    <sheet name="Ochrona przed zagrożeniami" sheetId="3" r:id="rId3"/>
    <sheet name="Sieci i infrastruktura" sheetId="4" r:id="rId4"/>
    <sheet name="Edukacja i procedury" sheetId="5" r:id="rId5"/>
    <sheet name="Incydenty i odzysk" sheetId="6" r:id="rId6"/>
    <sheet name="Zgodność i dokumentacja" sheetId="7" r:id="rId7"/>
    <sheet name="Postęp" sheetId="8" r:id="rId8"/>
    <sheet name="Przykładowy plan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35bEjckeyxkIXXnmEhyHcQKd7uXyjhLFxKVtV+a1qcA="/>
    </ext>
  </extLst>
</workbook>
</file>

<file path=xl/calcChain.xml><?xml version="1.0" encoding="utf-8"?>
<calcChain xmlns="http://schemas.openxmlformats.org/spreadsheetml/2006/main">
  <c r="B2" i="8" l="1"/>
  <c r="D7" i="8"/>
  <c r="C7" i="8"/>
  <c r="B7" i="8"/>
  <c r="E7" i="8" s="1"/>
  <c r="D6" i="8"/>
  <c r="C6" i="8"/>
  <c r="B6" i="8"/>
  <c r="E6" i="8" s="1"/>
  <c r="D5" i="8"/>
  <c r="E5" i="8" s="1"/>
  <c r="F5" i="8" s="1"/>
  <c r="C5" i="8"/>
  <c r="B5" i="8"/>
  <c r="D4" i="8"/>
  <c r="C4" i="8"/>
  <c r="B4" i="8"/>
  <c r="E4" i="8" s="1"/>
  <c r="F4" i="8" s="1"/>
  <c r="D3" i="8"/>
  <c r="C3" i="8"/>
  <c r="B3" i="8"/>
  <c r="D2" i="8"/>
  <c r="C2" i="8"/>
  <c r="E3" i="8" l="1"/>
  <c r="F3" i="8" s="1"/>
  <c r="B9" i="8"/>
  <c r="D9" i="8"/>
  <c r="C9" i="8"/>
  <c r="F6" i="8"/>
  <c r="F7" i="8"/>
  <c r="E2" i="8"/>
  <c r="E9" i="8" s="1"/>
  <c r="F9" i="8" l="1"/>
  <c r="F2" i="8"/>
</calcChain>
</file>

<file path=xl/sharedStrings.xml><?xml version="1.0" encoding="utf-8"?>
<sst xmlns="http://schemas.openxmlformats.org/spreadsheetml/2006/main" count="391" uniqueCount="209">
  <si>
    <t>Dla Koordynatora Klastra i Małych Spółek</t>
  </si>
  <si>
    <t>INSTRUKCJA UŻYTKOWANIA:</t>
  </si>
  <si>
    <t>1. Przeanalizuj każdy punkt w arkuszach poniżej</t>
  </si>
  <si>
    <t>Każdy obszar ma osobny arkusz</t>
  </si>
  <si>
    <t>2. Zaznacz status wdrożenia (Nie, Częściowo, Tak, Planowane)</t>
  </si>
  <si>
    <t>Kolumna 'Status'</t>
  </si>
  <si>
    <t>3. Dodaj datę wdrożenia lub planowaną datę</t>
  </si>
  <si>
    <t>Kolumna 'Data'</t>
  </si>
  <si>
    <t>4. Podaj odpowiedzialną osobę</t>
  </si>
  <si>
    <t>Kolumna 'Osoba'</t>
  </si>
  <si>
    <t>5. Śledź postęp w zakładce 'Postęp'</t>
  </si>
  <si>
    <t>Automatyczne obliczanie wdrożeń</t>
  </si>
  <si>
    <t>OBSZARY BEZPIECZEŃSTWA:</t>
  </si>
  <si>
    <t>✓ Zarządzanie dostępem</t>
  </si>
  <si>
    <t>✓ Sieci i infrastruktura</t>
  </si>
  <si>
    <t>✓ Ochrona przed zagrożeniami</t>
  </si>
  <si>
    <t>✓ Incydenty i odzysk</t>
  </si>
  <si>
    <t>✓ Edukacja i procedury</t>
  </si>
  <si>
    <t>✓ Zgodność i dokumentacja</t>
  </si>
  <si>
    <t>Legenda statusów:</t>
  </si>
  <si>
    <t>Nie</t>
  </si>
  <si>
    <t>Jeszcze nie wdrożone</t>
  </si>
  <si>
    <t>Częściowo</t>
  </si>
  <si>
    <t>Wdrażane w trakcie</t>
  </si>
  <si>
    <t>Tak</t>
  </si>
  <si>
    <t>W pełni wdrożone</t>
  </si>
  <si>
    <t>Planowane</t>
  </si>
  <si>
    <t>Zaplanowane do wdrożenia</t>
  </si>
  <si>
    <t>Lp.</t>
  </si>
  <si>
    <t>Działanie</t>
  </si>
  <si>
    <t>Priorytet</t>
  </si>
  <si>
    <t>Status</t>
  </si>
  <si>
    <t>Data</t>
  </si>
  <si>
    <t>Osoba/dział</t>
  </si>
  <si>
    <t>Uwagi</t>
  </si>
  <si>
    <t>Ustanów silne hasła (min. 12 znaków, mix znaków)</t>
  </si>
  <si>
    <t>Krytyczny</t>
  </si>
  <si>
    <t>Admin/IT</t>
  </si>
  <si>
    <t>Standard dla wszystkich kont</t>
  </si>
  <si>
    <t>Wdróż wieloskładnikowe uwierzytelnianie (MFA)</t>
  </si>
  <si>
    <t>IT</t>
  </si>
  <si>
    <t>Na razie dla kont admin</t>
  </si>
  <si>
    <t>Ustaw politykę dostępu na zasadzie najmniejszych uprawnień</t>
  </si>
  <si>
    <t>Wysoki</t>
  </si>
  <si>
    <t>Każda osoba dostęp do minimum</t>
  </si>
  <si>
    <t>Regularnie kontroluj i usuwaj dostępy byłych pracowników</t>
  </si>
  <si>
    <t>HR/IT</t>
  </si>
  <si>
    <t>Comiesięczna weryfikacja</t>
  </si>
  <si>
    <t>Utwórz procedury zarządzania uprawnieniami</t>
  </si>
  <si>
    <t>Admin</t>
  </si>
  <si>
    <t>Dokumentacja w przygotowaniu</t>
  </si>
  <si>
    <t>Wdróż logowanie jednokrotne (SSO) dla aplikacji</t>
  </si>
  <si>
    <t>Średni</t>
  </si>
  <si>
    <t>Rozważyć dla przyszłości</t>
  </si>
  <si>
    <t>Monitoruj i audytuj logi dostępu do systemów</t>
  </si>
  <si>
    <t>Wymagane narzędzia</t>
  </si>
  <si>
    <t>Ustanów politykę pracy zdalnej z bezpiecznym dostępem</t>
  </si>
  <si>
    <t>Kierownictwo</t>
  </si>
  <si>
    <t>VPN obowiązkowy</t>
  </si>
  <si>
    <t>Osoba</t>
  </si>
  <si>
    <t>Instaluj i utrzymuj oprogramowanie antywirusowe</t>
  </si>
  <si>
    <t>Wszystkie komputery</t>
  </si>
  <si>
    <t>Regularne aktualizacje i łatki bezpieczeństwa systemów</t>
  </si>
  <si>
    <t>Cotygodniowe sprawdzenia</t>
  </si>
  <si>
    <t>Wdróż firewall i konfiguruj reguły dostępu</t>
  </si>
  <si>
    <t>Firmware zaktualizowany</t>
  </si>
  <si>
    <t>Wykonuj regularne kopie zapasowe danych (daily/weekly)</t>
  </si>
  <si>
    <t>Cloud + zewnętrzne dyski</t>
  </si>
  <si>
    <t>Testuj procedury przywracania z kopii zapasowych</t>
  </si>
  <si>
    <t>Kwartalnie - zaplanować</t>
  </si>
  <si>
    <t>Segmentuj sieć firmy od gościnnej</t>
  </si>
  <si>
    <t>Częciowo</t>
  </si>
  <si>
    <t>Przechodzimy na VLAN</t>
  </si>
  <si>
    <t>Chroń przed ransomware (backup strategy, EDR)</t>
  </si>
  <si>
    <t>Backup offline + EDR</t>
  </si>
  <si>
    <t>Monitoruj i kontroluj media wymienne (USB, CD)</t>
  </si>
  <si>
    <t>Zaplanować wdrożenie</t>
  </si>
  <si>
    <t>Ustaw timeout dla nieaktywnych sesji</t>
  </si>
  <si>
    <t>30 minut dla kont admin</t>
  </si>
  <si>
    <t>Wdróż ochronę przed phishingiem (email filtering)</t>
  </si>
  <si>
    <t>SPF, DKIM, DMARC aktywne</t>
  </si>
  <si>
    <t>Zabezpiecz sieć Wi-Fi hasłem i szyfrowaniem WPA3</t>
  </si>
  <si>
    <t>Sieć gośćmi oddzielona</t>
  </si>
  <si>
    <t>Zmień domyślne hasła na urządzeniach sieciowych</t>
  </si>
  <si>
    <t>Router, switch, drukarki</t>
  </si>
  <si>
    <t>Wyłącz niepotrzebne usługi i porty na urządzeniach</t>
  </si>
  <si>
    <t>Audyt portów zaplanowany</t>
  </si>
  <si>
    <t>Implementuj Zero Trust Architecture (weryfikacja każdego dostępu)</t>
  </si>
  <si>
    <t>Perspektywa długoterminowa</t>
  </si>
  <si>
    <t>Monitoruj ruch sieciowy w poszukiwaniu anomalii</t>
  </si>
  <si>
    <t>Narzędzie do oceny</t>
  </si>
  <si>
    <t>Zabezpiecz komunikację VPN dla dostępu zdalnego</t>
  </si>
  <si>
    <t>Dla wszystkich pracowników</t>
  </si>
  <si>
    <t>Regularne testy penetracyjne lub oceny podatności</t>
  </si>
  <si>
    <t>Coroczne - zaplanować</t>
  </si>
  <si>
    <t>Dokumentuj topologię sieci i zarządzaj zasobami</t>
  </si>
  <si>
    <t>Arkusz w przygotowaniu</t>
  </si>
  <si>
    <t>Szkolenia dla pracowników na temat cyberbezpieczeństwa</t>
  </si>
  <si>
    <t>Kwartalne szkolenia</t>
  </si>
  <si>
    <t>Edukacja dotycząca rozpoznawania phishingu</t>
  </si>
  <si>
    <t>Symulacje co miesiąc</t>
  </si>
  <si>
    <t>Szkolenie z bezpiecznego korzystania z haseł</t>
  </si>
  <si>
    <t>HR</t>
  </si>
  <si>
    <t>Część onboardingu</t>
  </si>
  <si>
    <t>Procedury zgłaszania incydentów bezpieczeństwa</t>
  </si>
  <si>
    <t>Plakata w biurach</t>
  </si>
  <si>
    <t>Polityka BYOD (Bring Your Own Device)</t>
  </si>
  <si>
    <t>Niski</t>
  </si>
  <si>
    <t>Potrzebna dla pracy zdalnej</t>
  </si>
  <si>
    <t>Polityka użytkowania internetu i e-mail</t>
  </si>
  <si>
    <t>Potwierdzenie podpisów</t>
  </si>
  <si>
    <t>Procedury bezpiecznego usuwania danych</t>
  </si>
  <si>
    <t>Wiping hard drives</t>
  </si>
  <si>
    <t>Dokumentacja procedur awaryjnych i kryzysu</t>
  </si>
  <si>
    <t>Plan ciągłości biznesu</t>
  </si>
  <si>
    <t>Plan odpowiedzi na incydenty cyberbezpieczeństwa</t>
  </si>
  <si>
    <t>Zespół kryzysowy</t>
  </si>
  <si>
    <t>Ustanów zespół reagowania na incydenty (IR team)</t>
  </si>
  <si>
    <t>Min. 3 osoby</t>
  </si>
  <si>
    <t>Procedura rozpoznawania i zgłaszania incydentów</t>
  </si>
  <si>
    <t>Plakata dostępna</t>
  </si>
  <si>
    <t>Kontakty do CERT Polska i instytucji wspierających</t>
  </si>
  <si>
    <t>Dokumentacja aktualna</t>
  </si>
  <si>
    <t>Plan odzysku danych i systemów (DR plan)</t>
  </si>
  <si>
    <t>W przygotowaniu</t>
  </si>
  <si>
    <t>Testowanie planu odzysku (disaster recovery drills)</t>
  </si>
  <si>
    <t>Dokumentacja incydentów i lessons learned</t>
  </si>
  <si>
    <t>Archiwum w SharePoint</t>
  </si>
  <si>
    <t>Ubezpieczenie cyberbezpieczeństwa (cyber insurance)</t>
  </si>
  <si>
    <t>Finanse</t>
  </si>
  <si>
    <t>Rozważyć kosztami</t>
  </si>
  <si>
    <t>Czasowe kopie zapasowe offline (air-gapped backups)</t>
  </si>
  <si>
    <t>Dyski external co tydzień</t>
  </si>
  <si>
    <t>Weryfikacja dostępu do kopii zapasowych po incydencie</t>
  </si>
  <si>
    <t>Zaplanować test</t>
  </si>
  <si>
    <t>Polityka bezpieczeństwa danych (Data Protection Policy)</t>
  </si>
  <si>
    <t>Wersja 2.0</t>
  </si>
  <si>
    <t>Zgodność z RODO (GDPR compliance audit)</t>
  </si>
  <si>
    <t>DPO</t>
  </si>
  <si>
    <t>Ostatni audit wykonany</t>
  </si>
  <si>
    <t>Inwentaryzacja danych osobowych i ich przetwarzania</t>
  </si>
  <si>
    <t>IT/DPO</t>
  </si>
  <si>
    <t>Rejestr przetwarzania</t>
  </si>
  <si>
    <t>Procedury notyfikacji naruszeń danych</t>
  </si>
  <si>
    <t>72 godziny na zgłoszenie</t>
  </si>
  <si>
    <t>Umowy NDA i poufności z pracownikami</t>
  </si>
  <si>
    <t>Część umowy o pracę</t>
  </si>
  <si>
    <t>Audytowanie trzecich stron i dostawców (vendor risk)</t>
  </si>
  <si>
    <t>Checklista opracowana</t>
  </si>
  <si>
    <t>Dokumentacja decyzji bezpieczeństwa i uzasadnienia</t>
  </si>
  <si>
    <t>Risk register</t>
  </si>
  <si>
    <t>Roczne przeglądy polityk i procedur</t>
  </si>
  <si>
    <t>Zaplanować na 2026</t>
  </si>
  <si>
    <t>Certyfikacja ISO 27001 (opcjonalnie)</t>
  </si>
  <si>
    <t>Długoterminowy cel</t>
  </si>
  <si>
    <t>Obszar</t>
  </si>
  <si>
    <t>Razem</t>
  </si>
  <si>
    <t>% Ukończenia</t>
  </si>
  <si>
    <t>Zarządzanie dostępem</t>
  </si>
  <si>
    <t>Ochrona przed zagrożeniami</t>
  </si>
  <si>
    <t>Sieci i infrastruktura</t>
  </si>
  <si>
    <t>Edukacja i procedury</t>
  </si>
  <si>
    <t>Incydenty i odzysk</t>
  </si>
  <si>
    <t>Zgodność i dokumentacja</t>
  </si>
  <si>
    <t>RAZEM</t>
  </si>
  <si>
    <t>Cel: 80% wdrożenia w ciągu 6 miesięcy</t>
  </si>
  <si>
    <t>PORADNIK: Jak używać tę checklistę w klastrze?</t>
  </si>
  <si>
    <t>1. DLA KOORDYNATORA KLASTRA</t>
  </si>
  <si>
    <t>• Przesyłaj uproszczoną wersję wszystkim członkom</t>
  </si>
  <si>
    <t>Dostosuj do ich wielkości</t>
  </si>
  <si>
    <t>• Koordynuj wspólne szkolenia cyberbezpieczeństwa</t>
  </si>
  <si>
    <t>Raz na kwartał online</t>
  </si>
  <si>
    <t>• Zbieraj raporty postępu od każdej spółki</t>
  </si>
  <si>
    <t>Regularna weryfikacja</t>
  </si>
  <si>
    <t>• Zidentyfikuj wspólne zagrożenia w łańcuchu dostaw</t>
  </si>
  <si>
    <t>Spotkania robocze</t>
  </si>
  <si>
    <t>• Wspólne negocjacje umów z dostawcami IT</t>
  </si>
  <si>
    <t>Lepsze warunki dla klastra</t>
  </si>
  <si>
    <t>• Organizuj ćwiczenia symulacyjne incydentów</t>
  </si>
  <si>
    <t>Wspólne testy Disaster Recovery</t>
  </si>
  <si>
    <t>2. DLA MAŁEJ SPÓŁKI - PRIORYTETY</t>
  </si>
  <si>
    <t>Miesiące 1-3: PODSTAWA</t>
  </si>
  <si>
    <t>✓ Silne hasła i MFA dla kont admin</t>
  </si>
  <si>
    <t>Zapobieganie prostym atakom</t>
  </si>
  <si>
    <t>✓ Aktualizacje i łatki systemów</t>
  </si>
  <si>
    <t>Łatanie dziur</t>
  </si>
  <si>
    <t>✓ Kopie zapasowe danych</t>
  </si>
  <si>
    <t>Zabezpieczenie przed ransomware</t>
  </si>
  <si>
    <t>✓ Szkolenia antiphishing dla team</t>
  </si>
  <si>
    <t>Edukacja pracowników</t>
  </si>
  <si>
    <t>Miesiące 4-6: ROZWINIĘCIE</t>
  </si>
  <si>
    <t>✓ MFA dla wszystkich użytkowników</t>
  </si>
  <si>
    <t>Nie tylko admin</t>
  </si>
  <si>
    <t>✓ Firewall i segmentacja sieci</t>
  </si>
  <si>
    <t>Podstawowa ochrona infrastruktury</t>
  </si>
  <si>
    <t>✓ Procedury reagowania na incydenty</t>
  </si>
  <si>
    <t>Plan działań</t>
  </si>
  <si>
    <t>✓ Umowy z dostawcami - klauzule bezpieczeństwa</t>
  </si>
  <si>
    <t>Weryfikacja partnerów</t>
  </si>
  <si>
    <t>Miesiące 7-12: ZAAWANSOWANIE</t>
  </si>
  <si>
    <t>✓ Testy penetracyjne lub oceny podatności</t>
  </si>
  <si>
    <t>Audyt zewnętrzny</t>
  </si>
  <si>
    <t>✓ Plan odzysku awaryjnego</t>
  </si>
  <si>
    <t>Przywracanie systemów</t>
  </si>
  <si>
    <t>✓ Ubezpieczenie cyberbezpieczeństwa</t>
  </si>
  <si>
    <t>Ochrona finansowa</t>
  </si>
  <si>
    <t>✓ Certyfikacja ISO 27001 lub audyt RODO</t>
  </si>
  <si>
    <t>Formalny certyfikat</t>
  </si>
  <si>
    <t>CHECKLISTA CYBERBEZPIECZEŃSTWA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</si>
</sst>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"/>
  </numFmts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</cellXfs>
  <cellStyles count="1">
    <cellStyle name="Normalny" xfId="0" builtinId="0"/>
  </cellStyles>
  <dxfs count="33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7">
    <tableStyle name="Zarządzanie dostępem-style" pivot="0" count="4" xr9:uid="{00000000-0011-0000-FFFF-FFFF00000000}">
      <tableStyleElement type="wholeTable" size="0" dxfId="32"/>
      <tableStyleElement type="headerRow" dxfId="31"/>
      <tableStyleElement type="firstRowStripe" dxfId="30"/>
      <tableStyleElement type="secondRowStripe" dxfId="29"/>
    </tableStyle>
    <tableStyle name="Ochrona przed zagrożeniami-style" pivot="0" count="4" xr9:uid="{00000000-0011-0000-FFFF-FFFF01000000}">
      <tableStyleElement type="wholeTable" size="0" dxfId="28"/>
      <tableStyleElement type="headerRow" dxfId="27"/>
      <tableStyleElement type="firstRowStripe" dxfId="26"/>
      <tableStyleElement type="secondRowStripe" dxfId="25"/>
    </tableStyle>
    <tableStyle name="Sieci i infrastruktura-style" pivot="0" count="4" xr9:uid="{00000000-0011-0000-FFFF-FFFF02000000}">
      <tableStyleElement type="wholeTable" size="0" dxfId="24"/>
      <tableStyleElement type="headerRow" dxfId="23"/>
      <tableStyleElement type="firstRowStripe" dxfId="22"/>
      <tableStyleElement type="secondRowStripe" dxfId="21"/>
    </tableStyle>
    <tableStyle name="Edukacja i procedury-style" pivot="0" count="4" xr9:uid="{00000000-0011-0000-FFFF-FFFF03000000}">
      <tableStyleElement type="wholeTable" size="0" dxfId="20"/>
      <tableStyleElement type="headerRow" dxfId="19"/>
      <tableStyleElement type="firstRowStripe" dxfId="18"/>
      <tableStyleElement type="secondRowStripe" dxfId="17"/>
    </tableStyle>
    <tableStyle name="Incydenty i odzysk-style" pivot="0" count="4" xr9:uid="{00000000-0011-0000-FFFF-FFFF04000000}">
      <tableStyleElement type="wholeTable" size="0" dxfId="16"/>
      <tableStyleElement type="headerRow" dxfId="15"/>
      <tableStyleElement type="firstRowStripe" dxfId="14"/>
      <tableStyleElement type="secondRowStripe" dxfId="13"/>
    </tableStyle>
    <tableStyle name="Zgodność i dokumentacja-style" pivot="0" count="4" xr9:uid="{00000000-0011-0000-FFFF-FFFF05000000}">
      <tableStyleElement type="wholeTable" size="0" dxfId="12"/>
      <tableStyleElement type="headerRow" dxfId="11"/>
      <tableStyleElement type="firstRowStripe" dxfId="10"/>
      <tableStyleElement type="secondRowStripe" dxfId="9"/>
    </tableStyle>
    <tableStyle name="Postęp-style" pivot="0" count="4" xr9:uid="{00000000-0011-0000-FFFF-FFFF06000000}">
      <tableStyleElement type="wholeTable" size="0" dxfId="8"/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9">
  <tableColumns count="7">
    <tableColumn id="1" xr3:uid="{00000000-0010-0000-0000-000001000000}" name="Lp."/>
    <tableColumn id="2" xr3:uid="{00000000-0010-0000-0000-000002000000}" name="Działanie"/>
    <tableColumn id="3" xr3:uid="{00000000-0010-0000-0000-000003000000}" name="Priorytet"/>
    <tableColumn id="4" xr3:uid="{00000000-0010-0000-0000-000004000000}" name="Status"/>
    <tableColumn id="5" xr3:uid="{00000000-0010-0000-0000-000005000000}" name="Data"/>
    <tableColumn id="6" xr3:uid="{00000000-0010-0000-0000-000006000000}" name="Osoba/dział"/>
    <tableColumn id="7" xr3:uid="{00000000-0010-0000-0000-000007000000}" name="Uwagi"/>
  </tableColumns>
  <tableStyleInfo name="Zarządzanie dostępem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:G11">
  <tableColumns count="7">
    <tableColumn id="1" xr3:uid="{00000000-0010-0000-0100-000001000000}" name="Lp."/>
    <tableColumn id="2" xr3:uid="{00000000-0010-0000-0100-000002000000}" name="Działanie"/>
    <tableColumn id="3" xr3:uid="{00000000-0010-0000-0100-000003000000}" name="Priorytet"/>
    <tableColumn id="4" xr3:uid="{00000000-0010-0000-0100-000004000000}" name="Status"/>
    <tableColumn id="5" xr3:uid="{00000000-0010-0000-0100-000005000000}" name="Data"/>
    <tableColumn id="6" xr3:uid="{00000000-0010-0000-0100-000006000000}" name="Osoba"/>
    <tableColumn id="7" xr3:uid="{00000000-0010-0000-0100-000007000000}" name="Uwagi"/>
  </tableColumns>
  <tableStyleInfo name="Ochrona przed zagrożeniami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1:G9">
  <tableColumns count="7">
    <tableColumn id="1" xr3:uid="{00000000-0010-0000-0200-000001000000}" name="Lp."/>
    <tableColumn id="2" xr3:uid="{00000000-0010-0000-0200-000002000000}" name="Działanie"/>
    <tableColumn id="3" xr3:uid="{00000000-0010-0000-0200-000003000000}" name="Priorytet"/>
    <tableColumn id="4" xr3:uid="{00000000-0010-0000-0200-000004000000}" name="Status"/>
    <tableColumn id="5" xr3:uid="{00000000-0010-0000-0200-000005000000}" name="Data"/>
    <tableColumn id="6" xr3:uid="{00000000-0010-0000-0200-000006000000}" name="Osoba"/>
    <tableColumn id="7" xr3:uid="{00000000-0010-0000-0200-000007000000}" name="Uwagi"/>
  </tableColumns>
  <tableStyleInfo name="Sieci i infrastruktura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1:G10">
  <tableColumns count="7">
    <tableColumn id="1" xr3:uid="{00000000-0010-0000-0300-000001000000}" name="Lp."/>
    <tableColumn id="2" xr3:uid="{00000000-0010-0000-0300-000002000000}" name="Działanie"/>
    <tableColumn id="3" xr3:uid="{00000000-0010-0000-0300-000003000000}" name="Priorytet"/>
    <tableColumn id="4" xr3:uid="{00000000-0010-0000-0300-000004000000}" name="Status"/>
    <tableColumn id="5" xr3:uid="{00000000-0010-0000-0300-000005000000}" name="Data"/>
    <tableColumn id="6" xr3:uid="{00000000-0010-0000-0300-000006000000}" name="Osoba"/>
    <tableColumn id="7" xr3:uid="{00000000-0010-0000-0300-000007000000}" name="Uwagi"/>
  </tableColumns>
  <tableStyleInfo name="Edukacja i procedury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1:G10">
  <tableColumns count="7">
    <tableColumn id="1" xr3:uid="{00000000-0010-0000-0400-000001000000}" name="Lp."/>
    <tableColumn id="2" xr3:uid="{00000000-0010-0000-0400-000002000000}" name="Działanie"/>
    <tableColumn id="3" xr3:uid="{00000000-0010-0000-0400-000003000000}" name="Priorytet"/>
    <tableColumn id="4" xr3:uid="{00000000-0010-0000-0400-000004000000}" name="Status"/>
    <tableColumn id="5" xr3:uid="{00000000-0010-0000-0400-000005000000}" name="Data"/>
    <tableColumn id="6" xr3:uid="{00000000-0010-0000-0400-000006000000}" name="Osoba"/>
    <tableColumn id="7" xr3:uid="{00000000-0010-0000-0400-000007000000}" name="Uwagi"/>
  </tableColumns>
  <tableStyleInfo name="Incydenty i odzysk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A1:G10">
  <tableColumns count="7">
    <tableColumn id="1" xr3:uid="{00000000-0010-0000-0500-000001000000}" name="Lp."/>
    <tableColumn id="2" xr3:uid="{00000000-0010-0000-0500-000002000000}" name="Działanie"/>
    <tableColumn id="3" xr3:uid="{00000000-0010-0000-0500-000003000000}" name="Priorytet"/>
    <tableColumn id="4" xr3:uid="{00000000-0010-0000-0500-000004000000}" name="Status"/>
    <tableColumn id="5" xr3:uid="{00000000-0010-0000-0500-000005000000}" name="Data"/>
    <tableColumn id="6" xr3:uid="{00000000-0010-0000-0500-000006000000}" name="Osoba"/>
    <tableColumn id="7" xr3:uid="{00000000-0010-0000-0500-000007000000}" name="Uwagi"/>
  </tableColumns>
  <tableStyleInfo name="Zgodność i dokumentacja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A1:F9">
  <tableColumns count="6">
    <tableColumn id="1" xr3:uid="{00000000-0010-0000-0600-000001000000}" name="Obszar"/>
    <tableColumn id="2" xr3:uid="{00000000-0010-0000-0600-000002000000}" name="Nie" dataDxfId="4"/>
    <tableColumn id="3" xr3:uid="{00000000-0010-0000-0600-000003000000}" name="Częściowo" dataDxfId="3"/>
    <tableColumn id="4" xr3:uid="{00000000-0010-0000-0600-000004000000}" name="Tak" dataDxfId="2"/>
    <tableColumn id="5" xr3:uid="{00000000-0010-0000-0600-000005000000}" name="Razem" dataDxfId="1"/>
    <tableColumn id="6" xr3:uid="{00000000-0010-0000-0600-000006000000}" name="% Ukończenia" dataDxfId="0"/>
  </tableColumns>
  <tableStyleInfo name="Postęp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A10" sqref="A10"/>
    </sheetView>
  </sheetViews>
  <sheetFormatPr defaultColWidth="14.453125" defaultRowHeight="15" customHeight="1" x14ac:dyDescent="0.35"/>
  <cols>
    <col min="1" max="1" width="50.7265625" customWidth="1"/>
    <col min="2" max="2" width="42.7265625" customWidth="1"/>
    <col min="3" max="26" width="8.7265625" customWidth="1"/>
  </cols>
  <sheetData>
    <row r="1" spans="1:2" ht="14.25" customHeight="1" x14ac:dyDescent="0.35">
      <c r="A1" s="1" t="s">
        <v>208</v>
      </c>
      <c r="B1" s="1" t="s">
        <v>0</v>
      </c>
    </row>
    <row r="2" spans="1:2" ht="14.25" customHeight="1" x14ac:dyDescent="0.35"/>
    <row r="3" spans="1:2" ht="14.25" customHeight="1" x14ac:dyDescent="0.35">
      <c r="A3" s="1" t="s">
        <v>1</v>
      </c>
    </row>
    <row r="4" spans="1:2" ht="14.25" customHeight="1" x14ac:dyDescent="0.35">
      <c r="A4" s="1" t="s">
        <v>2</v>
      </c>
      <c r="B4" s="1" t="s">
        <v>3</v>
      </c>
    </row>
    <row r="5" spans="1:2" ht="14.25" customHeight="1" x14ac:dyDescent="0.35">
      <c r="A5" s="1" t="s">
        <v>4</v>
      </c>
      <c r="B5" s="1" t="s">
        <v>5</v>
      </c>
    </row>
    <row r="6" spans="1:2" ht="14.25" customHeight="1" x14ac:dyDescent="0.35">
      <c r="A6" s="1" t="s">
        <v>6</v>
      </c>
      <c r="B6" s="1" t="s">
        <v>7</v>
      </c>
    </row>
    <row r="7" spans="1:2" ht="14.25" customHeight="1" x14ac:dyDescent="0.35">
      <c r="A7" s="1" t="s">
        <v>8</v>
      </c>
      <c r="B7" s="1" t="s">
        <v>9</v>
      </c>
    </row>
    <row r="8" spans="1:2" ht="14.25" customHeight="1" x14ac:dyDescent="0.35">
      <c r="A8" s="1" t="s">
        <v>10</v>
      </c>
      <c r="B8" s="1" t="s">
        <v>11</v>
      </c>
    </row>
    <row r="9" spans="1:2" ht="14.25" customHeight="1" x14ac:dyDescent="0.35"/>
    <row r="10" spans="1:2" ht="14.25" customHeight="1" x14ac:dyDescent="0.35">
      <c r="A10" s="1" t="s">
        <v>12</v>
      </c>
    </row>
    <row r="11" spans="1:2" ht="14.25" customHeight="1" x14ac:dyDescent="0.35">
      <c r="A11" s="1" t="s">
        <v>13</v>
      </c>
      <c r="B11" s="1" t="s">
        <v>14</v>
      </c>
    </row>
    <row r="12" spans="1:2" ht="14.25" customHeight="1" x14ac:dyDescent="0.35">
      <c r="A12" s="1" t="s">
        <v>15</v>
      </c>
      <c r="B12" s="1" t="s">
        <v>16</v>
      </c>
    </row>
    <row r="13" spans="1:2" ht="14.25" customHeight="1" x14ac:dyDescent="0.35">
      <c r="A13" s="1" t="s">
        <v>17</v>
      </c>
      <c r="B13" s="1" t="s">
        <v>18</v>
      </c>
    </row>
    <row r="14" spans="1:2" ht="14.25" customHeight="1" x14ac:dyDescent="0.35"/>
    <row r="15" spans="1:2" ht="14.25" customHeight="1" x14ac:dyDescent="0.35">
      <c r="A15" s="1" t="s">
        <v>19</v>
      </c>
    </row>
    <row r="16" spans="1:2" ht="14.25" customHeight="1" x14ac:dyDescent="0.35">
      <c r="A16" s="1" t="s">
        <v>20</v>
      </c>
      <c r="B16" s="1" t="s">
        <v>21</v>
      </c>
    </row>
    <row r="17" spans="1:2" ht="14.25" customHeight="1" x14ac:dyDescent="0.35">
      <c r="A17" s="1" t="s">
        <v>22</v>
      </c>
      <c r="B17" s="1" t="s">
        <v>23</v>
      </c>
    </row>
    <row r="18" spans="1:2" ht="14.25" customHeight="1" x14ac:dyDescent="0.35">
      <c r="A18" s="1" t="s">
        <v>24</v>
      </c>
      <c r="B18" s="1" t="s">
        <v>25</v>
      </c>
    </row>
    <row r="19" spans="1:2" ht="14.25" customHeight="1" x14ac:dyDescent="0.35">
      <c r="A19" s="1" t="s">
        <v>26</v>
      </c>
      <c r="B19" s="1" t="s">
        <v>27</v>
      </c>
    </row>
    <row r="20" spans="1:2" ht="14.25" customHeight="1" x14ac:dyDescent="0.35"/>
    <row r="21" spans="1:2" ht="14.25" customHeight="1" x14ac:dyDescent="0.35"/>
    <row r="22" spans="1:2" ht="14.25" customHeight="1" x14ac:dyDescent="0.35"/>
    <row r="23" spans="1:2" ht="14.25" customHeight="1" x14ac:dyDescent="0.35"/>
    <row r="24" spans="1:2" ht="14.25" customHeight="1" x14ac:dyDescent="0.35"/>
    <row r="25" spans="1:2" ht="14.25" customHeight="1" x14ac:dyDescent="0.35"/>
    <row r="26" spans="1:2" ht="14.25" customHeight="1" x14ac:dyDescent="0.35"/>
    <row r="27" spans="1:2" ht="14.25" customHeight="1" x14ac:dyDescent="0.35"/>
    <row r="28" spans="1:2" ht="14.25" customHeight="1" x14ac:dyDescent="0.35"/>
    <row r="29" spans="1:2" ht="14.25" customHeight="1" x14ac:dyDescent="0.35"/>
    <row r="30" spans="1:2" ht="14.25" customHeight="1" x14ac:dyDescent="0.35"/>
    <row r="31" spans="1:2" ht="14.25" customHeight="1" x14ac:dyDescent="0.35"/>
    <row r="32" spans="1: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pane ySplit="1" topLeftCell="A2" activePane="bottomLeft" state="frozen"/>
      <selection pane="bottomLeft" activeCell="F6" sqref="F6"/>
    </sheetView>
  </sheetViews>
  <sheetFormatPr defaultColWidth="14.453125" defaultRowHeight="15" customHeight="1" x14ac:dyDescent="0.35"/>
  <cols>
    <col min="1" max="1" width="3.7265625" customWidth="1"/>
    <col min="2" max="2" width="59.7265625" customWidth="1"/>
    <col min="3" max="3" width="18" customWidth="1"/>
    <col min="4" max="4" width="17" customWidth="1"/>
    <col min="5" max="5" width="14.26953125" customWidth="1"/>
    <col min="6" max="6" width="15.08984375" customWidth="1"/>
    <col min="7" max="7" width="33.81640625" customWidth="1"/>
    <col min="8" max="26" width="8.7265625" customWidth="1"/>
  </cols>
  <sheetData>
    <row r="1" spans="1:7" ht="14.25" customHeight="1" x14ac:dyDescent="0.3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</row>
    <row r="2" spans="1:7" ht="14.25" customHeight="1" x14ac:dyDescent="0.35">
      <c r="A2" s="3">
        <v>1</v>
      </c>
      <c r="B2" s="3" t="s">
        <v>35</v>
      </c>
      <c r="C2" s="3" t="s">
        <v>36</v>
      </c>
      <c r="D2" s="3" t="s">
        <v>24</v>
      </c>
      <c r="E2" s="4"/>
      <c r="F2" s="3" t="s">
        <v>37</v>
      </c>
      <c r="G2" s="3" t="s">
        <v>38</v>
      </c>
    </row>
    <row r="3" spans="1:7" ht="14.25" customHeight="1" x14ac:dyDescent="0.35">
      <c r="A3" s="3">
        <v>2</v>
      </c>
      <c r="B3" s="3" t="s">
        <v>39</v>
      </c>
      <c r="C3" s="3" t="s">
        <v>36</v>
      </c>
      <c r="D3" s="3" t="s">
        <v>22</v>
      </c>
      <c r="E3" s="4"/>
      <c r="F3" s="3" t="s">
        <v>40</v>
      </c>
      <c r="G3" s="3" t="s">
        <v>41</v>
      </c>
    </row>
    <row r="4" spans="1:7" ht="14.25" customHeight="1" x14ac:dyDescent="0.35">
      <c r="A4" s="3">
        <v>3</v>
      </c>
      <c r="B4" s="3" t="s">
        <v>42</v>
      </c>
      <c r="C4" s="3" t="s">
        <v>43</v>
      </c>
      <c r="D4" s="3" t="s">
        <v>20</v>
      </c>
      <c r="E4" s="4"/>
      <c r="F4" s="3" t="s">
        <v>40</v>
      </c>
      <c r="G4" s="3" t="s">
        <v>44</v>
      </c>
    </row>
    <row r="5" spans="1:7" ht="14.25" customHeight="1" x14ac:dyDescent="0.35">
      <c r="A5" s="3">
        <v>4</v>
      </c>
      <c r="B5" s="3" t="s">
        <v>45</v>
      </c>
      <c r="C5" s="3" t="s">
        <v>43</v>
      </c>
      <c r="D5" s="3" t="s">
        <v>24</v>
      </c>
      <c r="E5" s="4"/>
      <c r="F5" s="3" t="s">
        <v>46</v>
      </c>
      <c r="G5" s="3" t="s">
        <v>47</v>
      </c>
    </row>
    <row r="6" spans="1:7" ht="14.25" customHeight="1" x14ac:dyDescent="0.35">
      <c r="A6" s="3">
        <v>5</v>
      </c>
      <c r="B6" s="3" t="s">
        <v>48</v>
      </c>
      <c r="C6" s="3" t="s">
        <v>43</v>
      </c>
      <c r="D6" s="3" t="s">
        <v>22</v>
      </c>
      <c r="E6" s="4"/>
      <c r="F6" s="3" t="s">
        <v>49</v>
      </c>
      <c r="G6" s="3" t="s">
        <v>50</v>
      </c>
    </row>
    <row r="7" spans="1:7" ht="14.25" customHeight="1" x14ac:dyDescent="0.35">
      <c r="A7" s="3">
        <v>6</v>
      </c>
      <c r="B7" s="3" t="s">
        <v>51</v>
      </c>
      <c r="C7" s="3" t="s">
        <v>52</v>
      </c>
      <c r="D7" s="3" t="s">
        <v>20</v>
      </c>
      <c r="E7" s="4"/>
      <c r="F7" s="3" t="s">
        <v>40</v>
      </c>
      <c r="G7" s="3" t="s">
        <v>53</v>
      </c>
    </row>
    <row r="8" spans="1:7" ht="14.25" customHeight="1" x14ac:dyDescent="0.35">
      <c r="A8" s="3">
        <v>7</v>
      </c>
      <c r="B8" s="3" t="s">
        <v>54</v>
      </c>
      <c r="C8" s="3" t="s">
        <v>43</v>
      </c>
      <c r="D8" s="3" t="s">
        <v>20</v>
      </c>
      <c r="E8" s="4"/>
      <c r="F8" s="3" t="s">
        <v>40</v>
      </c>
      <c r="G8" s="3" t="s">
        <v>55</v>
      </c>
    </row>
    <row r="9" spans="1:7" ht="14.25" customHeight="1" x14ac:dyDescent="0.35">
      <c r="A9" s="3">
        <v>8</v>
      </c>
      <c r="B9" s="3" t="s">
        <v>56</v>
      </c>
      <c r="C9" s="3" t="s">
        <v>43</v>
      </c>
      <c r="D9" s="3" t="s">
        <v>24</v>
      </c>
      <c r="E9" s="4"/>
      <c r="F9" s="3" t="s">
        <v>57</v>
      </c>
      <c r="G9" s="3" t="s">
        <v>58</v>
      </c>
    </row>
    <row r="10" spans="1:7" ht="14.25" customHeight="1" x14ac:dyDescent="0.35"/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dataValidations count="4">
    <dataValidation type="list" allowBlank="1" sqref="D2:D9" xr:uid="{00000000-0002-0000-0100-000000000000}">
      <formula1>"Tak,Częściowo,Nie"</formula1>
    </dataValidation>
    <dataValidation type="custom" allowBlank="1" showDropDown="1" sqref="E2:E9" xr:uid="{00000000-0002-0000-0100-000001000000}">
      <formula1>OR(NOT(ISERROR(DATEVALUE(E2))), AND(ISNUMBER(E2), LEFT(CELL("format", E2))="D"))</formula1>
    </dataValidation>
    <dataValidation type="list" allowBlank="1" sqref="C2:C9" xr:uid="{00000000-0002-0000-0100-000002000000}">
      <formula1>"Krytyczny,Wysoki,Średni,Niski"</formula1>
    </dataValidation>
    <dataValidation type="custom" allowBlank="1" showDropDown="1" sqref="A2:A9" xr:uid="{00000000-0002-0000-0100-000003000000}">
      <formula1>AND(ISNUMBER(A2),(NOT(OR(NOT(ISERROR(DATEVALUE(A2))), AND(ISNUMBER(A2), LEFT(CELL("format", A2))="D")))))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topLeftCell="AB1" workbookViewId="0">
      <pane ySplit="1" topLeftCell="A2" activePane="bottomLeft" state="frozen"/>
      <selection pane="bottomLeft" activeCell="D4" sqref="D4"/>
    </sheetView>
  </sheetViews>
  <sheetFormatPr defaultColWidth="14.453125" defaultRowHeight="15" customHeight="1" x14ac:dyDescent="0.35"/>
  <cols>
    <col min="1" max="1" width="12.81640625" customWidth="1"/>
    <col min="2" max="2" width="43" customWidth="1"/>
    <col min="3" max="3" width="18" customWidth="1"/>
    <col min="4" max="4" width="16" customWidth="1"/>
    <col min="5" max="5" width="14.26953125" customWidth="1"/>
    <col min="6" max="6" width="12.26953125" customWidth="1"/>
    <col min="7" max="7" width="28.453125" customWidth="1"/>
    <col min="8" max="26" width="8.7265625" customWidth="1"/>
  </cols>
  <sheetData>
    <row r="1" spans="1:7" ht="14.25" customHeight="1" x14ac:dyDescent="0.3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59</v>
      </c>
      <c r="G1" s="2" t="s">
        <v>34</v>
      </c>
    </row>
    <row r="2" spans="1:7" ht="14.25" customHeight="1" x14ac:dyDescent="0.35">
      <c r="A2" s="3">
        <v>1</v>
      </c>
      <c r="B2" s="3" t="s">
        <v>60</v>
      </c>
      <c r="C2" s="3" t="s">
        <v>36</v>
      </c>
      <c r="D2" s="3" t="s">
        <v>24</v>
      </c>
      <c r="E2" s="4">
        <v>45658</v>
      </c>
      <c r="F2" s="3" t="s">
        <v>40</v>
      </c>
      <c r="G2" s="3" t="s">
        <v>61</v>
      </c>
    </row>
    <row r="3" spans="1:7" ht="14.25" customHeight="1" x14ac:dyDescent="0.35">
      <c r="A3" s="3">
        <v>2</v>
      </c>
      <c r="B3" s="3" t="s">
        <v>62</v>
      </c>
      <c r="C3" s="3" t="s">
        <v>36</v>
      </c>
      <c r="D3" s="3" t="s">
        <v>24</v>
      </c>
      <c r="E3" s="4"/>
      <c r="F3" s="3" t="s">
        <v>40</v>
      </c>
      <c r="G3" s="3" t="s">
        <v>63</v>
      </c>
    </row>
    <row r="4" spans="1:7" ht="14.25" customHeight="1" x14ac:dyDescent="0.35">
      <c r="A4" s="3">
        <v>3</v>
      </c>
      <c r="B4" s="3" t="s">
        <v>64</v>
      </c>
      <c r="C4" s="3" t="s">
        <v>36</v>
      </c>
      <c r="D4" s="3" t="s">
        <v>24</v>
      </c>
      <c r="E4" s="4">
        <v>45627</v>
      </c>
      <c r="F4" s="3" t="s">
        <v>40</v>
      </c>
      <c r="G4" s="3" t="s">
        <v>65</v>
      </c>
    </row>
    <row r="5" spans="1:7" ht="14.25" customHeight="1" x14ac:dyDescent="0.35">
      <c r="A5" s="3">
        <v>4</v>
      </c>
      <c r="B5" s="3" t="s">
        <v>66</v>
      </c>
      <c r="C5" s="3" t="s">
        <v>36</v>
      </c>
      <c r="D5" s="3" t="s">
        <v>24</v>
      </c>
      <c r="E5" s="4">
        <v>45662</v>
      </c>
      <c r="F5" s="3" t="s">
        <v>40</v>
      </c>
      <c r="G5" s="3" t="s">
        <v>67</v>
      </c>
    </row>
    <row r="6" spans="1:7" ht="14.25" customHeight="1" x14ac:dyDescent="0.35">
      <c r="A6" s="3">
        <v>5</v>
      </c>
      <c r="B6" s="3" t="s">
        <v>68</v>
      </c>
      <c r="C6" s="3" t="s">
        <v>43</v>
      </c>
      <c r="D6" s="3" t="s">
        <v>20</v>
      </c>
      <c r="E6" s="4"/>
      <c r="F6" s="3" t="s">
        <v>40</v>
      </c>
      <c r="G6" s="3" t="s">
        <v>69</v>
      </c>
    </row>
    <row r="7" spans="1:7" ht="14.25" customHeight="1" x14ac:dyDescent="0.35">
      <c r="A7" s="3">
        <v>6</v>
      </c>
      <c r="B7" s="3" t="s">
        <v>70</v>
      </c>
      <c r="C7" s="3" t="s">
        <v>43</v>
      </c>
      <c r="D7" s="3" t="s">
        <v>71</v>
      </c>
      <c r="E7" s="4"/>
      <c r="F7" s="3" t="s">
        <v>40</v>
      </c>
      <c r="G7" s="3" t="s">
        <v>72</v>
      </c>
    </row>
    <row r="8" spans="1:7" ht="14.25" customHeight="1" x14ac:dyDescent="0.35">
      <c r="A8" s="3">
        <v>7</v>
      </c>
      <c r="B8" s="3" t="s">
        <v>73</v>
      </c>
      <c r="C8" s="3" t="s">
        <v>43</v>
      </c>
      <c r="D8" s="3" t="s">
        <v>24</v>
      </c>
      <c r="E8" s="4">
        <v>45667</v>
      </c>
      <c r="F8" s="3" t="s">
        <v>40</v>
      </c>
      <c r="G8" s="3" t="s">
        <v>74</v>
      </c>
    </row>
    <row r="9" spans="1:7" ht="14.25" customHeight="1" x14ac:dyDescent="0.35">
      <c r="A9" s="3">
        <v>8</v>
      </c>
      <c r="B9" s="3" t="s">
        <v>75</v>
      </c>
      <c r="C9" s="3" t="s">
        <v>52</v>
      </c>
      <c r="D9" s="3" t="s">
        <v>20</v>
      </c>
      <c r="E9" s="4"/>
      <c r="F9" s="3" t="s">
        <v>40</v>
      </c>
      <c r="G9" s="3" t="s">
        <v>76</v>
      </c>
    </row>
    <row r="10" spans="1:7" ht="14.25" customHeight="1" x14ac:dyDescent="0.35">
      <c r="A10" s="3">
        <v>9</v>
      </c>
      <c r="B10" s="3" t="s">
        <v>77</v>
      </c>
      <c r="C10" s="3" t="s">
        <v>52</v>
      </c>
      <c r="D10" s="3" t="s">
        <v>24</v>
      </c>
      <c r="E10" s="4">
        <v>45641</v>
      </c>
      <c r="F10" s="3" t="s">
        <v>40</v>
      </c>
      <c r="G10" s="3" t="s">
        <v>78</v>
      </c>
    </row>
    <row r="11" spans="1:7" ht="14.25" customHeight="1" x14ac:dyDescent="0.35">
      <c r="A11" s="3">
        <v>10</v>
      </c>
      <c r="B11" s="3" t="s">
        <v>79</v>
      </c>
      <c r="C11" s="3" t="s">
        <v>43</v>
      </c>
      <c r="D11" s="3" t="s">
        <v>24</v>
      </c>
      <c r="E11" s="4">
        <v>45669</v>
      </c>
      <c r="F11" s="3" t="s">
        <v>40</v>
      </c>
      <c r="G11" s="3" t="s">
        <v>80</v>
      </c>
    </row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dataValidations count="4">
    <dataValidation type="list" allowBlank="1" sqref="D2:D11" xr:uid="{00000000-0002-0000-0200-000000000000}">
      <formula1>"Tak,Nie,Częciowo"</formula1>
    </dataValidation>
    <dataValidation type="custom" allowBlank="1" showDropDown="1" sqref="E2:E11" xr:uid="{00000000-0002-0000-0200-000001000000}">
      <formula1>OR(NOT(ISERROR(DATEVALUE(E2))), AND(ISNUMBER(E2), LEFT(CELL("format", E2))="D"))</formula1>
    </dataValidation>
    <dataValidation type="list" allowBlank="1" sqref="C2:C11" xr:uid="{00000000-0002-0000-0200-000002000000}">
      <formula1>"Krytyczny,Wysoki,Średni,Niski"</formula1>
    </dataValidation>
    <dataValidation type="custom" allowBlank="1" showDropDown="1" sqref="A2:A11" xr:uid="{00000000-0002-0000-0200-000003000000}">
      <formula1>AND(ISNUMBER(A2),(NOT(OR(NOT(ISERROR(DATEVALUE(A2))), AND(ISNUMBER(A2), LEFT(CELL("format", A2))="D")))))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12.81640625" customWidth="1"/>
    <col min="2" max="2" width="65.08984375" customWidth="1"/>
    <col min="3" max="3" width="18" customWidth="1"/>
    <col min="4" max="4" width="17" customWidth="1"/>
    <col min="5" max="5" width="14.26953125" customWidth="1"/>
    <col min="6" max="6" width="12.26953125" customWidth="1"/>
    <col min="7" max="7" width="30.26953125" customWidth="1"/>
    <col min="8" max="26" width="8.7265625" customWidth="1"/>
  </cols>
  <sheetData>
    <row r="1" spans="1:7" ht="14.25" customHeight="1" x14ac:dyDescent="0.3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59</v>
      </c>
      <c r="G1" s="2" t="s">
        <v>34</v>
      </c>
    </row>
    <row r="2" spans="1:7" ht="14.25" customHeight="1" x14ac:dyDescent="0.35">
      <c r="A2" s="3">
        <v>1</v>
      </c>
      <c r="B2" s="3" t="s">
        <v>81</v>
      </c>
      <c r="C2" s="3" t="s">
        <v>36</v>
      </c>
      <c r="D2" s="3" t="s">
        <v>24</v>
      </c>
      <c r="E2" s="4">
        <v>45597</v>
      </c>
      <c r="F2" s="3" t="s">
        <v>40</v>
      </c>
      <c r="G2" s="3" t="s">
        <v>82</v>
      </c>
    </row>
    <row r="3" spans="1:7" ht="14.25" customHeight="1" x14ac:dyDescent="0.35">
      <c r="A3" s="3">
        <v>2</v>
      </c>
      <c r="B3" s="3" t="s">
        <v>83</v>
      </c>
      <c r="C3" s="3" t="s">
        <v>36</v>
      </c>
      <c r="D3" s="3" t="s">
        <v>24</v>
      </c>
      <c r="E3" s="4">
        <v>45580</v>
      </c>
      <c r="F3" s="3" t="s">
        <v>40</v>
      </c>
      <c r="G3" s="3" t="s">
        <v>84</v>
      </c>
    </row>
    <row r="4" spans="1:7" ht="14.25" customHeight="1" x14ac:dyDescent="0.35">
      <c r="A4" s="3">
        <v>3</v>
      </c>
      <c r="B4" s="3" t="s">
        <v>85</v>
      </c>
      <c r="C4" s="3" t="s">
        <v>43</v>
      </c>
      <c r="D4" s="3" t="s">
        <v>20</v>
      </c>
      <c r="E4" s="4"/>
      <c r="F4" s="3" t="s">
        <v>40</v>
      </c>
      <c r="G4" s="3" t="s">
        <v>86</v>
      </c>
    </row>
    <row r="5" spans="1:7" ht="14.25" customHeight="1" x14ac:dyDescent="0.35">
      <c r="A5" s="3">
        <v>4</v>
      </c>
      <c r="B5" s="3" t="s">
        <v>87</v>
      </c>
      <c r="C5" s="3" t="s">
        <v>43</v>
      </c>
      <c r="D5" s="3" t="s">
        <v>20</v>
      </c>
      <c r="E5" s="4"/>
      <c r="F5" s="3" t="s">
        <v>40</v>
      </c>
      <c r="G5" s="3" t="s">
        <v>88</v>
      </c>
    </row>
    <row r="6" spans="1:7" ht="14.25" customHeight="1" x14ac:dyDescent="0.35">
      <c r="A6" s="3">
        <v>5</v>
      </c>
      <c r="B6" s="3" t="s">
        <v>89</v>
      </c>
      <c r="C6" s="3" t="s">
        <v>52</v>
      </c>
      <c r="D6" s="3" t="s">
        <v>20</v>
      </c>
      <c r="E6" s="4"/>
      <c r="F6" s="3" t="s">
        <v>40</v>
      </c>
      <c r="G6" s="3" t="s">
        <v>90</v>
      </c>
    </row>
    <row r="7" spans="1:7" ht="14.25" customHeight="1" x14ac:dyDescent="0.35">
      <c r="A7" s="3">
        <v>6</v>
      </c>
      <c r="B7" s="3" t="s">
        <v>91</v>
      </c>
      <c r="C7" s="3" t="s">
        <v>43</v>
      </c>
      <c r="D7" s="3" t="s">
        <v>24</v>
      </c>
      <c r="E7" s="4">
        <v>45658</v>
      </c>
      <c r="F7" s="3" t="s">
        <v>40</v>
      </c>
      <c r="G7" s="3" t="s">
        <v>92</v>
      </c>
    </row>
    <row r="8" spans="1:7" ht="14.25" customHeight="1" x14ac:dyDescent="0.35">
      <c r="A8" s="3">
        <v>7</v>
      </c>
      <c r="B8" s="3" t="s">
        <v>93</v>
      </c>
      <c r="C8" s="3" t="s">
        <v>52</v>
      </c>
      <c r="D8" s="3" t="s">
        <v>20</v>
      </c>
      <c r="E8" s="4"/>
      <c r="F8" s="3" t="s">
        <v>40</v>
      </c>
      <c r="G8" s="3" t="s">
        <v>94</v>
      </c>
    </row>
    <row r="9" spans="1:7" ht="14.25" customHeight="1" x14ac:dyDescent="0.35">
      <c r="A9" s="3">
        <v>8</v>
      </c>
      <c r="B9" s="3" t="s">
        <v>95</v>
      </c>
      <c r="C9" s="3" t="s">
        <v>52</v>
      </c>
      <c r="D9" s="3" t="s">
        <v>22</v>
      </c>
      <c r="E9" s="4"/>
      <c r="F9" s="3" t="s">
        <v>40</v>
      </c>
      <c r="G9" s="3" t="s">
        <v>96</v>
      </c>
    </row>
    <row r="10" spans="1:7" ht="14.25" customHeight="1" x14ac:dyDescent="0.35"/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dataValidations count="4">
    <dataValidation type="list" allowBlank="1" sqref="D2:D9" xr:uid="{00000000-0002-0000-0300-000000000000}">
      <formula1>"Tak,Nie,Częściowo"</formula1>
    </dataValidation>
    <dataValidation type="custom" allowBlank="1" showDropDown="1" sqref="E2:E9" xr:uid="{00000000-0002-0000-0300-000001000000}">
      <formula1>OR(NOT(ISERROR(DATEVALUE(E2))), AND(ISNUMBER(E2), LEFT(CELL("format", E2))="D"))</formula1>
    </dataValidation>
    <dataValidation type="list" allowBlank="1" sqref="C2:C9" xr:uid="{00000000-0002-0000-0300-000002000000}">
      <formula1>"Krytyczny,Wysoki,Średni,Niski"</formula1>
    </dataValidation>
    <dataValidation type="custom" allowBlank="1" showDropDown="1" sqref="A2:A9" xr:uid="{00000000-0002-0000-0300-000003000000}">
      <formula1>AND(ISNUMBER(A2),(NOT(OR(NOT(ISERROR(DATEVALUE(A2))), AND(ISNUMBER(A2), LEFT(CELL("format", A2))="D")))))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12.81640625" customWidth="1"/>
    <col min="2" max="2" width="57.08984375" customWidth="1"/>
    <col min="3" max="3" width="18" customWidth="1"/>
    <col min="4" max="4" width="12.7265625" customWidth="1"/>
    <col min="5" max="5" width="14.26953125" customWidth="1"/>
    <col min="6" max="6" width="15.08984375" customWidth="1"/>
    <col min="7" max="7" width="29.7265625" customWidth="1"/>
    <col min="8" max="26" width="8.7265625" customWidth="1"/>
  </cols>
  <sheetData>
    <row r="1" spans="1:7" ht="14.25" customHeight="1" x14ac:dyDescent="0.3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59</v>
      </c>
      <c r="G1" s="2" t="s">
        <v>34</v>
      </c>
    </row>
    <row r="2" spans="1:7" ht="14.25" customHeight="1" x14ac:dyDescent="0.35">
      <c r="A2" s="3">
        <v>1</v>
      </c>
      <c r="B2" s="3" t="s">
        <v>97</v>
      </c>
      <c r="C2" s="3" t="s">
        <v>36</v>
      </c>
      <c r="D2" s="3" t="s">
        <v>24</v>
      </c>
      <c r="E2" s="4">
        <v>45677</v>
      </c>
      <c r="F2" s="3" t="s">
        <v>46</v>
      </c>
      <c r="G2" s="3" t="s">
        <v>98</v>
      </c>
    </row>
    <row r="3" spans="1:7" ht="14.25" customHeight="1" x14ac:dyDescent="0.35">
      <c r="A3" s="3">
        <v>2</v>
      </c>
      <c r="B3" s="3" t="s">
        <v>99</v>
      </c>
      <c r="C3" s="3" t="s">
        <v>36</v>
      </c>
      <c r="D3" s="3" t="s">
        <v>24</v>
      </c>
      <c r="E3" s="4">
        <v>45679</v>
      </c>
      <c r="F3" s="3" t="s">
        <v>40</v>
      </c>
      <c r="G3" s="3" t="s">
        <v>100</v>
      </c>
    </row>
    <row r="4" spans="1:7" ht="14.25" customHeight="1" x14ac:dyDescent="0.35">
      <c r="A4" s="3">
        <v>3</v>
      </c>
      <c r="B4" s="3" t="s">
        <v>101</v>
      </c>
      <c r="C4" s="3" t="s">
        <v>43</v>
      </c>
      <c r="D4" s="3" t="s">
        <v>24</v>
      </c>
      <c r="E4" s="4">
        <v>45672</v>
      </c>
      <c r="F4" s="3" t="s">
        <v>102</v>
      </c>
      <c r="G4" s="3" t="s">
        <v>103</v>
      </c>
    </row>
    <row r="5" spans="1:7" ht="14.25" customHeight="1" x14ac:dyDescent="0.35">
      <c r="A5" s="3">
        <v>4</v>
      </c>
      <c r="B5" s="3" t="s">
        <v>104</v>
      </c>
      <c r="C5" s="3" t="s">
        <v>43</v>
      </c>
      <c r="D5" s="3" t="s">
        <v>24</v>
      </c>
      <c r="E5" s="4">
        <v>45667</v>
      </c>
      <c r="F5" s="3" t="s">
        <v>57</v>
      </c>
      <c r="G5" s="3" t="s">
        <v>105</v>
      </c>
    </row>
    <row r="6" spans="1:7" ht="14.25" customHeight="1" x14ac:dyDescent="0.35">
      <c r="A6" s="3">
        <v>5</v>
      </c>
      <c r="B6" s="3" t="s">
        <v>106</v>
      </c>
      <c r="C6" s="3" t="s">
        <v>107</v>
      </c>
      <c r="D6" s="3" t="s">
        <v>20</v>
      </c>
      <c r="E6" s="4"/>
      <c r="F6" s="3" t="s">
        <v>40</v>
      </c>
      <c r="G6" s="3" t="s">
        <v>108</v>
      </c>
    </row>
    <row r="7" spans="1:7" ht="14.25" customHeight="1" x14ac:dyDescent="0.35">
      <c r="A7" s="3">
        <v>6</v>
      </c>
      <c r="B7" s="3" t="s">
        <v>109</v>
      </c>
      <c r="C7" s="3" t="s">
        <v>107</v>
      </c>
      <c r="D7" s="3" t="s">
        <v>24</v>
      </c>
      <c r="E7" s="4">
        <v>45627</v>
      </c>
      <c r="F7" s="3" t="s">
        <v>57</v>
      </c>
      <c r="G7" s="3" t="s">
        <v>110</v>
      </c>
    </row>
    <row r="8" spans="1:7" ht="14.25" customHeight="1" x14ac:dyDescent="0.35">
      <c r="A8" s="3">
        <v>7</v>
      </c>
      <c r="B8" s="3" t="s">
        <v>111</v>
      </c>
      <c r="C8" s="3" t="s">
        <v>43</v>
      </c>
      <c r="D8" s="3" t="s">
        <v>20</v>
      </c>
      <c r="E8" s="4"/>
      <c r="F8" s="3" t="s">
        <v>40</v>
      </c>
      <c r="G8" s="3" t="s">
        <v>112</v>
      </c>
    </row>
    <row r="9" spans="1:7" ht="14.25" customHeight="1" x14ac:dyDescent="0.35">
      <c r="A9" s="3">
        <v>8</v>
      </c>
      <c r="B9" s="3" t="s">
        <v>113</v>
      </c>
      <c r="C9" s="3" t="s">
        <v>43</v>
      </c>
      <c r="D9" s="3" t="s">
        <v>22</v>
      </c>
      <c r="E9" s="4"/>
      <c r="F9" s="3" t="s">
        <v>57</v>
      </c>
      <c r="G9" s="3" t="s">
        <v>114</v>
      </c>
    </row>
    <row r="10" spans="1:7" ht="14.25" customHeight="1" x14ac:dyDescent="0.35">
      <c r="A10" s="3">
        <v>9</v>
      </c>
      <c r="B10" s="3" t="s">
        <v>115</v>
      </c>
      <c r="C10" s="3" t="s">
        <v>43</v>
      </c>
      <c r="D10" s="3" t="s">
        <v>20</v>
      </c>
      <c r="E10" s="4"/>
      <c r="F10" s="3" t="s">
        <v>57</v>
      </c>
      <c r="G10" s="3" t="s">
        <v>116</v>
      </c>
    </row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dataValidations count="3">
    <dataValidation type="custom" allowBlank="1" showDropDown="1" sqref="E2:E10" xr:uid="{00000000-0002-0000-0400-000000000000}">
      <formula1>OR(NOT(ISERROR(DATEVALUE(E2))), AND(ISNUMBER(E2), LEFT(CELL("format", E2))="D"))</formula1>
    </dataValidation>
    <dataValidation type="list" allowBlank="1" sqref="C2:C10" xr:uid="{00000000-0002-0000-0400-000001000000}">
      <formula1>"Krytyczny,Wysoki,Średni,Niski"</formula1>
    </dataValidation>
    <dataValidation type="custom" allowBlank="1" showDropDown="1" sqref="A2:A10" xr:uid="{00000000-0002-0000-0400-000002000000}">
      <formula1>AND(ISNUMBER(A2),(NOT(OR(NOT(ISERROR(DATEVALUE(A2))), AND(ISNUMBER(A2), LEFT(CELL("format", A2))="D")))))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0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12.81640625" customWidth="1"/>
    <col min="2" max="2" width="54.7265625" customWidth="1"/>
    <col min="3" max="3" width="18" customWidth="1"/>
    <col min="4" max="4" width="12.7265625" customWidth="1"/>
    <col min="5" max="5" width="14.26953125" customWidth="1"/>
    <col min="6" max="6" width="15.08984375" customWidth="1"/>
    <col min="7" max="7" width="27.7265625" customWidth="1"/>
    <col min="8" max="26" width="8.7265625" customWidth="1"/>
  </cols>
  <sheetData>
    <row r="1" spans="1:7" ht="14.25" customHeight="1" x14ac:dyDescent="0.3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59</v>
      </c>
      <c r="G1" s="2" t="s">
        <v>34</v>
      </c>
    </row>
    <row r="2" spans="1:7" ht="14.25" customHeight="1" x14ac:dyDescent="0.35">
      <c r="A2" s="3">
        <v>1</v>
      </c>
      <c r="B2" s="3" t="s">
        <v>117</v>
      </c>
      <c r="C2" s="3" t="s">
        <v>43</v>
      </c>
      <c r="D2" s="3" t="s">
        <v>20</v>
      </c>
      <c r="E2" s="4"/>
      <c r="F2" s="3" t="s">
        <v>57</v>
      </c>
      <c r="G2" s="3" t="s">
        <v>118</v>
      </c>
    </row>
    <row r="3" spans="1:7" ht="14.25" customHeight="1" x14ac:dyDescent="0.35">
      <c r="A3" s="3">
        <v>2</v>
      </c>
      <c r="B3" s="3" t="s">
        <v>119</v>
      </c>
      <c r="C3" s="3" t="s">
        <v>36</v>
      </c>
      <c r="D3" s="3" t="s">
        <v>24</v>
      </c>
      <c r="E3" s="4">
        <v>45662</v>
      </c>
      <c r="F3" s="3" t="s">
        <v>40</v>
      </c>
      <c r="G3" s="3" t="s">
        <v>120</v>
      </c>
    </row>
    <row r="4" spans="1:7" ht="14.25" customHeight="1" x14ac:dyDescent="0.35">
      <c r="A4" s="3">
        <v>3</v>
      </c>
      <c r="B4" s="3" t="s">
        <v>121</v>
      </c>
      <c r="C4" s="3" t="s">
        <v>43</v>
      </c>
      <c r="D4" s="3" t="s">
        <v>24</v>
      </c>
      <c r="E4" s="4">
        <v>45658</v>
      </c>
      <c r="F4" s="3" t="s">
        <v>40</v>
      </c>
      <c r="G4" s="3" t="s">
        <v>122</v>
      </c>
    </row>
    <row r="5" spans="1:7" ht="14.25" customHeight="1" x14ac:dyDescent="0.35">
      <c r="A5" s="3">
        <v>4</v>
      </c>
      <c r="B5" s="3" t="s">
        <v>123</v>
      </c>
      <c r="C5" s="3" t="s">
        <v>43</v>
      </c>
      <c r="D5" s="3" t="s">
        <v>22</v>
      </c>
      <c r="E5" s="4"/>
      <c r="F5" s="3" t="s">
        <v>40</v>
      </c>
      <c r="G5" s="3" t="s">
        <v>124</v>
      </c>
    </row>
    <row r="6" spans="1:7" ht="14.25" customHeight="1" x14ac:dyDescent="0.35">
      <c r="A6" s="3">
        <v>5</v>
      </c>
      <c r="B6" s="3" t="s">
        <v>125</v>
      </c>
      <c r="C6" s="3" t="s">
        <v>52</v>
      </c>
      <c r="D6" s="3" t="s">
        <v>20</v>
      </c>
      <c r="E6" s="4"/>
      <c r="F6" s="3" t="s">
        <v>40</v>
      </c>
      <c r="G6" s="3" t="s">
        <v>94</v>
      </c>
    </row>
    <row r="7" spans="1:7" ht="14.25" customHeight="1" x14ac:dyDescent="0.35">
      <c r="A7" s="3">
        <v>6</v>
      </c>
      <c r="B7" s="3" t="s">
        <v>126</v>
      </c>
      <c r="C7" s="3" t="s">
        <v>52</v>
      </c>
      <c r="D7" s="3" t="s">
        <v>24</v>
      </c>
      <c r="E7" s="4">
        <v>45667</v>
      </c>
      <c r="F7" s="3" t="s">
        <v>40</v>
      </c>
      <c r="G7" s="3" t="s">
        <v>127</v>
      </c>
    </row>
    <row r="8" spans="1:7" ht="14.25" customHeight="1" x14ac:dyDescent="0.35">
      <c r="A8" s="3">
        <v>7</v>
      </c>
      <c r="B8" s="3" t="s">
        <v>128</v>
      </c>
      <c r="C8" s="3" t="s">
        <v>107</v>
      </c>
      <c r="D8" s="3" t="s">
        <v>20</v>
      </c>
      <c r="E8" s="4"/>
      <c r="F8" s="3" t="s">
        <v>129</v>
      </c>
      <c r="G8" s="3" t="s">
        <v>130</v>
      </c>
    </row>
    <row r="9" spans="1:7" ht="14.25" customHeight="1" x14ac:dyDescent="0.35">
      <c r="A9" s="3">
        <v>8</v>
      </c>
      <c r="B9" s="3" t="s">
        <v>131</v>
      </c>
      <c r="C9" s="3" t="s">
        <v>43</v>
      </c>
      <c r="D9" s="3" t="s">
        <v>24</v>
      </c>
      <c r="E9" s="4">
        <v>45665</v>
      </c>
      <c r="F9" s="3" t="s">
        <v>40</v>
      </c>
      <c r="G9" s="3" t="s">
        <v>132</v>
      </c>
    </row>
    <row r="10" spans="1:7" ht="14.25" customHeight="1" x14ac:dyDescent="0.35">
      <c r="A10" s="3">
        <v>9</v>
      </c>
      <c r="B10" s="3" t="s">
        <v>133</v>
      </c>
      <c r="C10" s="3" t="s">
        <v>107</v>
      </c>
      <c r="D10" s="3" t="s">
        <v>20</v>
      </c>
      <c r="E10" s="4"/>
      <c r="F10" s="3" t="s">
        <v>40</v>
      </c>
      <c r="G10" s="3" t="s">
        <v>134</v>
      </c>
    </row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dataValidations count="3">
    <dataValidation type="custom" allowBlank="1" showDropDown="1" sqref="E2:E10" xr:uid="{00000000-0002-0000-0500-000000000000}">
      <formula1>OR(NOT(ISERROR(DATEVALUE(E2))), AND(ISNUMBER(E2), LEFT(CELL("format", E2))="D"))</formula1>
    </dataValidation>
    <dataValidation type="list" allowBlank="1" sqref="C2:C10" xr:uid="{00000000-0002-0000-0500-000001000000}">
      <formula1>"Krytyczny,Wysoki,Średni,Niski"</formula1>
    </dataValidation>
    <dataValidation type="custom" allowBlank="1" showDropDown="1" sqref="A2:A10" xr:uid="{00000000-0002-0000-0500-000002000000}">
      <formula1>AND(ISNUMBER(A2),(NOT(OR(NOT(ISERROR(DATEVALUE(A2))), AND(ISNUMBER(A2), LEFT(CELL("format", A2))="D")))))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00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12.81640625" customWidth="1"/>
    <col min="2" max="2" width="43" customWidth="1"/>
    <col min="3" max="3" width="18" customWidth="1"/>
    <col min="4" max="4" width="12.7265625" customWidth="1"/>
    <col min="5" max="5" width="14.26953125" customWidth="1"/>
    <col min="6" max="6" width="15.08984375" customWidth="1"/>
    <col min="7" max="7" width="26.7265625" customWidth="1"/>
    <col min="8" max="26" width="8.7265625" customWidth="1"/>
  </cols>
  <sheetData>
    <row r="1" spans="1:7" ht="14.25" customHeight="1" x14ac:dyDescent="0.3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59</v>
      </c>
      <c r="G1" s="2" t="s">
        <v>34</v>
      </c>
    </row>
    <row r="2" spans="1:7" ht="14.25" customHeight="1" x14ac:dyDescent="0.35">
      <c r="A2" s="3">
        <v>1</v>
      </c>
      <c r="B2" s="3" t="s">
        <v>135</v>
      </c>
      <c r="C2" s="3" t="s">
        <v>43</v>
      </c>
      <c r="D2" s="3" t="s">
        <v>24</v>
      </c>
      <c r="E2" s="4">
        <v>45646</v>
      </c>
      <c r="F2" s="3" t="s">
        <v>57</v>
      </c>
      <c r="G2" s="3" t="s">
        <v>136</v>
      </c>
    </row>
    <row r="3" spans="1:7" ht="14.25" customHeight="1" x14ac:dyDescent="0.35">
      <c r="A3" s="3">
        <v>2</v>
      </c>
      <c r="B3" s="3" t="s">
        <v>137</v>
      </c>
      <c r="C3" s="3" t="s">
        <v>36</v>
      </c>
      <c r="D3" s="3" t="s">
        <v>24</v>
      </c>
      <c r="E3" s="4">
        <v>45672</v>
      </c>
      <c r="F3" s="3" t="s">
        <v>138</v>
      </c>
      <c r="G3" s="3" t="s">
        <v>139</v>
      </c>
    </row>
    <row r="4" spans="1:7" ht="14.25" customHeight="1" x14ac:dyDescent="0.35">
      <c r="A4" s="3">
        <v>3</v>
      </c>
      <c r="B4" s="3" t="s">
        <v>140</v>
      </c>
      <c r="C4" s="3" t="s">
        <v>43</v>
      </c>
      <c r="D4" s="3" t="s">
        <v>24</v>
      </c>
      <c r="E4" s="4">
        <v>45667</v>
      </c>
      <c r="F4" s="3" t="s">
        <v>141</v>
      </c>
      <c r="G4" s="3" t="s">
        <v>142</v>
      </c>
    </row>
    <row r="5" spans="1:7" ht="14.25" customHeight="1" x14ac:dyDescent="0.35">
      <c r="A5" s="3">
        <v>4</v>
      </c>
      <c r="B5" s="3" t="s">
        <v>143</v>
      </c>
      <c r="C5" s="3" t="s">
        <v>43</v>
      </c>
      <c r="D5" s="3" t="s">
        <v>24</v>
      </c>
      <c r="E5" s="4">
        <v>45641</v>
      </c>
      <c r="F5" s="3" t="s">
        <v>57</v>
      </c>
      <c r="G5" s="3" t="s">
        <v>144</v>
      </c>
    </row>
    <row r="6" spans="1:7" ht="14.25" customHeight="1" x14ac:dyDescent="0.35">
      <c r="A6" s="3">
        <v>5</v>
      </c>
      <c r="B6" s="3" t="s">
        <v>145</v>
      </c>
      <c r="C6" s="3" t="s">
        <v>52</v>
      </c>
      <c r="D6" s="3" t="s">
        <v>24</v>
      </c>
      <c r="E6" s="4">
        <v>45444</v>
      </c>
      <c r="F6" s="3" t="s">
        <v>102</v>
      </c>
      <c r="G6" s="3" t="s">
        <v>146</v>
      </c>
    </row>
    <row r="7" spans="1:7" ht="14.25" customHeight="1" x14ac:dyDescent="0.35">
      <c r="A7" s="3">
        <v>6</v>
      </c>
      <c r="B7" s="3" t="s">
        <v>147</v>
      </c>
      <c r="C7" s="3" t="s">
        <v>52</v>
      </c>
      <c r="D7" s="3" t="s">
        <v>22</v>
      </c>
      <c r="E7" s="4"/>
      <c r="F7" s="3" t="s">
        <v>57</v>
      </c>
      <c r="G7" s="3" t="s">
        <v>148</v>
      </c>
    </row>
    <row r="8" spans="1:7" ht="14.25" customHeight="1" x14ac:dyDescent="0.35">
      <c r="A8" s="3">
        <v>7</v>
      </c>
      <c r="B8" s="3" t="s">
        <v>149</v>
      </c>
      <c r="C8" s="3" t="s">
        <v>52</v>
      </c>
      <c r="D8" s="3" t="s">
        <v>20</v>
      </c>
      <c r="E8" s="4"/>
      <c r="F8" s="3" t="s">
        <v>40</v>
      </c>
      <c r="G8" s="3" t="s">
        <v>150</v>
      </c>
    </row>
    <row r="9" spans="1:7" ht="14.25" customHeight="1" x14ac:dyDescent="0.35">
      <c r="A9" s="3">
        <v>8</v>
      </c>
      <c r="B9" s="3" t="s">
        <v>151</v>
      </c>
      <c r="C9" s="3" t="s">
        <v>52</v>
      </c>
      <c r="D9" s="3" t="s">
        <v>20</v>
      </c>
      <c r="E9" s="4"/>
      <c r="F9" s="3" t="s">
        <v>57</v>
      </c>
      <c r="G9" s="3" t="s">
        <v>152</v>
      </c>
    </row>
    <row r="10" spans="1:7" ht="14.25" customHeight="1" x14ac:dyDescent="0.35">
      <c r="A10" s="3">
        <v>9</v>
      </c>
      <c r="B10" s="3" t="s">
        <v>153</v>
      </c>
      <c r="C10" s="3" t="s">
        <v>107</v>
      </c>
      <c r="D10" s="3" t="s">
        <v>20</v>
      </c>
      <c r="E10" s="4"/>
      <c r="G10" s="3" t="s">
        <v>154</v>
      </c>
    </row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dataValidations count="3">
    <dataValidation type="custom" allowBlank="1" showDropDown="1" sqref="E2:E10" xr:uid="{00000000-0002-0000-0600-000000000000}">
      <formula1>OR(NOT(ISERROR(DATEVALUE(E2))), AND(ISNUMBER(E2), LEFT(CELL("format", E2))="D"))</formula1>
    </dataValidation>
    <dataValidation type="list" allowBlank="1" sqref="C2:C10" xr:uid="{00000000-0002-0000-0600-000001000000}">
      <formula1>"Krytyczny,Wysoki,Średni,Niski"</formula1>
    </dataValidation>
    <dataValidation type="custom" allowBlank="1" showDropDown="1" sqref="A2:A10" xr:uid="{00000000-0002-0000-0600-000002000000}">
      <formula1>AND(ISNUMBER(A2),(NOT(OR(NOT(ISERROR(DATEVALUE(A2))), AND(ISNUMBER(A2), LEFT(CELL("format", A2))="D")))))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0"/>
  <sheetViews>
    <sheetView workbookViewId="0">
      <pane ySplit="1" topLeftCell="A2" activePane="bottomLeft" state="frozen"/>
      <selection pane="bottomLeft" activeCell="E6" sqref="E6"/>
    </sheetView>
  </sheetViews>
  <sheetFormatPr defaultColWidth="14.453125" defaultRowHeight="15" customHeight="1" x14ac:dyDescent="0.35"/>
  <cols>
    <col min="1" max="1" width="39.7265625" customWidth="1"/>
    <col min="2" max="2" width="9.453125" customWidth="1"/>
    <col min="3" max="3" width="16.453125" customWidth="1"/>
    <col min="4" max="4" width="9.54296875" customWidth="1"/>
    <col min="5" max="5" width="12.7265625" customWidth="1"/>
    <col min="6" max="6" width="22.81640625" customWidth="1"/>
    <col min="7" max="25" width="8.7265625" customWidth="1"/>
  </cols>
  <sheetData>
    <row r="1" spans="1:6" ht="14.25" customHeight="1" x14ac:dyDescent="0.35">
      <c r="A1" s="2" t="s">
        <v>155</v>
      </c>
      <c r="B1" s="2" t="s">
        <v>20</v>
      </c>
      <c r="C1" s="2" t="s">
        <v>22</v>
      </c>
      <c r="D1" s="2" t="s">
        <v>24</v>
      </c>
      <c r="E1" s="2" t="s">
        <v>156</v>
      </c>
      <c r="F1" s="2" t="s">
        <v>157</v>
      </c>
    </row>
    <row r="2" spans="1:6" ht="14.25" customHeight="1" x14ac:dyDescent="0.35">
      <c r="A2" s="3" t="s">
        <v>158</v>
      </c>
      <c r="B2" s="3">
        <f>COUNTIF(Tabela1[Status],"Nie")</f>
        <v>3</v>
      </c>
      <c r="C2" s="3">
        <f>COUNTIF(Tabela1[Status],"Częściowo")</f>
        <v>2</v>
      </c>
      <c r="D2" s="3">
        <f>COUNTIF(Tabela1[Status],"Tak")</f>
        <v>3</v>
      </c>
      <c r="E2" s="3">
        <f t="shared" ref="E2:E7" si="0">B2+C2+D2</f>
        <v>8</v>
      </c>
      <c r="F2" s="6">
        <f t="shared" ref="F2:F7" si="1">(D2/E2)</f>
        <v>0.375</v>
      </c>
    </row>
    <row r="3" spans="1:6" ht="14.25" customHeight="1" x14ac:dyDescent="0.35">
      <c r="A3" s="3" t="s">
        <v>159</v>
      </c>
      <c r="B3" s="3">
        <f>COUNTIF(Tabela2[Status],"Nie")</f>
        <v>2</v>
      </c>
      <c r="C3" s="3">
        <f>COUNTIF(Tabela2[Status],"Częściowo")</f>
        <v>0</v>
      </c>
      <c r="D3" s="3">
        <f>COUNTIF(Tabela2[Status],"Tak")</f>
        <v>7</v>
      </c>
      <c r="E3" s="3">
        <f t="shared" si="0"/>
        <v>9</v>
      </c>
      <c r="F3" s="6">
        <f t="shared" si="1"/>
        <v>0.77777777777777779</v>
      </c>
    </row>
    <row r="4" spans="1:6" ht="14.25" customHeight="1" x14ac:dyDescent="0.35">
      <c r="A4" s="3" t="s">
        <v>160</v>
      </c>
      <c r="B4" s="3">
        <f>COUNTIF(Tabela3[Status],"Nie")</f>
        <v>4</v>
      </c>
      <c r="C4" s="3">
        <f>COUNTIF(Tabela3[Status],"Częściowo")</f>
        <v>1</v>
      </c>
      <c r="D4" s="3">
        <f>COUNTIF(Tabela3[Status],"Tak")</f>
        <v>3</v>
      </c>
      <c r="E4" s="3">
        <f t="shared" si="0"/>
        <v>8</v>
      </c>
      <c r="F4" s="6">
        <f t="shared" si="1"/>
        <v>0.375</v>
      </c>
    </row>
    <row r="5" spans="1:6" ht="14.25" customHeight="1" x14ac:dyDescent="0.35">
      <c r="A5" s="3" t="s">
        <v>161</v>
      </c>
      <c r="B5" s="3">
        <f>COUNTIF(Tabela4[Status],"Nie")</f>
        <v>3</v>
      </c>
      <c r="C5" s="3">
        <f>COUNTIF(Tabela4[Status],"Częściowo")</f>
        <v>1</v>
      </c>
      <c r="D5" s="3">
        <f>COUNTIF(Tabela4[Status],"Tak")</f>
        <v>5</v>
      </c>
      <c r="E5" s="3">
        <f t="shared" si="0"/>
        <v>9</v>
      </c>
      <c r="F5" s="6">
        <f t="shared" si="1"/>
        <v>0.55555555555555558</v>
      </c>
    </row>
    <row r="6" spans="1:6" ht="14.25" customHeight="1" x14ac:dyDescent="0.35">
      <c r="A6" s="3" t="s">
        <v>162</v>
      </c>
      <c r="B6" s="3">
        <f>COUNTIF(Tabela5[Status],"Nie")</f>
        <v>4</v>
      </c>
      <c r="C6" s="3">
        <f>COUNTIF(Tabela5[Status],"Częściowo")</f>
        <v>1</v>
      </c>
      <c r="D6" s="3">
        <f>COUNTIF(Tabela5[Status],"Tak")</f>
        <v>4</v>
      </c>
      <c r="E6" s="3">
        <f t="shared" si="0"/>
        <v>9</v>
      </c>
      <c r="F6" s="6">
        <f t="shared" si="1"/>
        <v>0.44444444444444442</v>
      </c>
    </row>
    <row r="7" spans="1:6" ht="14.25" customHeight="1" x14ac:dyDescent="0.35">
      <c r="A7" s="3" t="s">
        <v>163</v>
      </c>
      <c r="B7" s="3">
        <f>COUNTIF(Tabela6[Status],"Nie")</f>
        <v>3</v>
      </c>
      <c r="C7" s="3">
        <f>COUNTIF(Tabela6[Status],"Częściowo")</f>
        <v>1</v>
      </c>
      <c r="D7" s="3">
        <f>COUNTIF(Tabela6[Status],"Tak")</f>
        <v>5</v>
      </c>
      <c r="E7" s="3">
        <f t="shared" si="0"/>
        <v>9</v>
      </c>
      <c r="F7" s="6">
        <f t="shared" si="1"/>
        <v>0.55555555555555558</v>
      </c>
    </row>
    <row r="8" spans="1:6" ht="14.25" customHeight="1" x14ac:dyDescent="0.35">
      <c r="F8" s="6"/>
    </row>
    <row r="9" spans="1:6" ht="14.25" customHeight="1" x14ac:dyDescent="0.35">
      <c r="A9" s="5" t="s">
        <v>164</v>
      </c>
      <c r="B9" s="5">
        <f t="shared" ref="B9:E9" si="2">SUM(B2:B7)</f>
        <v>19</v>
      </c>
      <c r="C9" s="5">
        <f t="shared" si="2"/>
        <v>6</v>
      </c>
      <c r="D9" s="5">
        <f t="shared" si="2"/>
        <v>27</v>
      </c>
      <c r="E9" s="5">
        <f t="shared" si="2"/>
        <v>52</v>
      </c>
      <c r="F9" s="7">
        <f>D9/E9</f>
        <v>0.51923076923076927</v>
      </c>
    </row>
    <row r="10" spans="1:6" ht="14.25" customHeight="1" x14ac:dyDescent="0.35"/>
    <row r="11" spans="1:6" ht="14.25" customHeight="1" x14ac:dyDescent="0.35">
      <c r="A11" s="1" t="s">
        <v>165</v>
      </c>
    </row>
    <row r="12" spans="1:6" ht="14.25" customHeight="1" x14ac:dyDescent="0.35"/>
    <row r="13" spans="1:6" ht="14.25" customHeight="1" x14ac:dyDescent="0.35"/>
    <row r="14" spans="1:6" ht="14.25" customHeight="1" x14ac:dyDescent="0.35"/>
    <row r="15" spans="1:6" ht="14.25" customHeight="1" x14ac:dyDescent="0.35"/>
    <row r="16" spans="1: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sheetProtection algorithmName="SHA-512" hashValue="OQXfs67v7wwrz8ifvRf9zACRK3RWX5kXW/R8s2+mV2P6owq/xTmxLjSAYcvY9GCnZJ6uztWzT2/WBfVKz0atQg==" saltValue="k/tHmop5XJRN57b+n0nxQw==" spinCount="100000" sheet="1" objects="1" scenarios="1"/>
  <dataValidations count="1">
    <dataValidation type="custom" allowBlank="1" showDropDown="1" sqref="F2:F9" xr:uid="{00000000-0002-0000-0700-000000000000}">
      <formula1>AND(ISNUMBER(F2),(NOT(OR(NOT(ISERROR(DATEVALUE(F2))), AND(ISNUMBER(F2), LEFT(CELL("format", F2))="D")))))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985"/>
  <sheetViews>
    <sheetView workbookViewId="0"/>
  </sheetViews>
  <sheetFormatPr defaultColWidth="14.453125" defaultRowHeight="15" customHeight="1" x14ac:dyDescent="0.35"/>
  <cols>
    <col min="1" max="1" width="50.7265625" customWidth="1"/>
    <col min="2" max="2" width="40.7265625" customWidth="1"/>
    <col min="3" max="26" width="8.7265625" customWidth="1"/>
  </cols>
  <sheetData>
    <row r="1" spans="1:2" ht="14.25" customHeight="1" x14ac:dyDescent="0.35">
      <c r="A1" s="1" t="s">
        <v>166</v>
      </c>
    </row>
    <row r="2" spans="1:2" ht="14.25" customHeight="1" x14ac:dyDescent="0.35"/>
    <row r="3" spans="1:2" ht="14.25" customHeight="1" x14ac:dyDescent="0.35">
      <c r="A3" s="1" t="s">
        <v>167</v>
      </c>
    </row>
    <row r="4" spans="1:2" ht="14.25" customHeight="1" x14ac:dyDescent="0.35">
      <c r="A4" s="1" t="s">
        <v>168</v>
      </c>
      <c r="B4" s="1" t="s">
        <v>169</v>
      </c>
    </row>
    <row r="5" spans="1:2" ht="14.25" customHeight="1" x14ac:dyDescent="0.35">
      <c r="A5" s="1" t="s">
        <v>170</v>
      </c>
      <c r="B5" s="1" t="s">
        <v>171</v>
      </c>
    </row>
    <row r="6" spans="1:2" ht="14.25" customHeight="1" x14ac:dyDescent="0.35">
      <c r="A6" s="1" t="s">
        <v>172</v>
      </c>
      <c r="B6" s="1" t="s">
        <v>173</v>
      </c>
    </row>
    <row r="7" spans="1:2" ht="14.25" customHeight="1" x14ac:dyDescent="0.35">
      <c r="A7" s="1" t="s">
        <v>174</v>
      </c>
      <c r="B7" s="1" t="s">
        <v>175</v>
      </c>
    </row>
    <row r="8" spans="1:2" ht="14.25" customHeight="1" x14ac:dyDescent="0.35">
      <c r="A8" s="1" t="s">
        <v>176</v>
      </c>
      <c r="B8" s="1" t="s">
        <v>177</v>
      </c>
    </row>
    <row r="9" spans="1:2" ht="14.25" customHeight="1" x14ac:dyDescent="0.35">
      <c r="A9" s="1" t="s">
        <v>178</v>
      </c>
      <c r="B9" s="1" t="s">
        <v>179</v>
      </c>
    </row>
    <row r="10" spans="1:2" ht="14.25" customHeight="1" x14ac:dyDescent="0.35"/>
    <row r="11" spans="1:2" ht="14.25" customHeight="1" x14ac:dyDescent="0.35">
      <c r="A11" s="1" t="s">
        <v>180</v>
      </c>
    </row>
    <row r="12" spans="1:2" ht="14.25" customHeight="1" x14ac:dyDescent="0.35">
      <c r="A12" s="1" t="s">
        <v>181</v>
      </c>
    </row>
    <row r="13" spans="1:2" ht="14.25" customHeight="1" x14ac:dyDescent="0.35">
      <c r="A13" s="1" t="s">
        <v>182</v>
      </c>
      <c r="B13" s="1" t="s">
        <v>183</v>
      </c>
    </row>
    <row r="14" spans="1:2" ht="14.25" customHeight="1" x14ac:dyDescent="0.35">
      <c r="A14" s="1" t="s">
        <v>184</v>
      </c>
      <c r="B14" s="1" t="s">
        <v>185</v>
      </c>
    </row>
    <row r="15" spans="1:2" ht="14.25" customHeight="1" x14ac:dyDescent="0.35">
      <c r="A15" s="1" t="s">
        <v>186</v>
      </c>
      <c r="B15" s="1" t="s">
        <v>187</v>
      </c>
    </row>
    <row r="16" spans="1:2" ht="14.25" customHeight="1" x14ac:dyDescent="0.35">
      <c r="A16" s="1" t="s">
        <v>188</v>
      </c>
      <c r="B16" s="1" t="s">
        <v>189</v>
      </c>
    </row>
    <row r="17" spans="1:2" ht="14.25" customHeight="1" x14ac:dyDescent="0.35"/>
    <row r="18" spans="1:2" ht="14.25" customHeight="1" x14ac:dyDescent="0.35">
      <c r="A18" s="1" t="s">
        <v>190</v>
      </c>
    </row>
    <row r="19" spans="1:2" ht="14.25" customHeight="1" x14ac:dyDescent="0.35">
      <c r="A19" s="1" t="s">
        <v>191</v>
      </c>
      <c r="B19" s="1" t="s">
        <v>192</v>
      </c>
    </row>
    <row r="20" spans="1:2" ht="14.25" customHeight="1" x14ac:dyDescent="0.35">
      <c r="A20" s="1" t="s">
        <v>193</v>
      </c>
      <c r="B20" s="1" t="s">
        <v>194</v>
      </c>
    </row>
    <row r="21" spans="1:2" ht="14.25" customHeight="1" x14ac:dyDescent="0.35">
      <c r="A21" s="1" t="s">
        <v>195</v>
      </c>
      <c r="B21" s="1" t="s">
        <v>196</v>
      </c>
    </row>
    <row r="22" spans="1:2" ht="14.25" customHeight="1" x14ac:dyDescent="0.35">
      <c r="A22" s="1" t="s">
        <v>197</v>
      </c>
      <c r="B22" s="1" t="s">
        <v>198</v>
      </c>
    </row>
    <row r="23" spans="1:2" ht="14.25" customHeight="1" x14ac:dyDescent="0.35"/>
    <row r="24" spans="1:2" ht="14.25" customHeight="1" x14ac:dyDescent="0.35">
      <c r="A24" s="1" t="s">
        <v>199</v>
      </c>
    </row>
    <row r="25" spans="1:2" ht="14.25" customHeight="1" x14ac:dyDescent="0.35">
      <c r="A25" s="1" t="s">
        <v>200</v>
      </c>
      <c r="B25" s="1" t="s">
        <v>201</v>
      </c>
    </row>
    <row r="26" spans="1:2" ht="14.25" customHeight="1" x14ac:dyDescent="0.35">
      <c r="A26" s="1" t="s">
        <v>202</v>
      </c>
      <c r="B26" s="1" t="s">
        <v>203</v>
      </c>
    </row>
    <row r="27" spans="1:2" ht="14.25" customHeight="1" x14ac:dyDescent="0.35">
      <c r="A27" s="1" t="s">
        <v>204</v>
      </c>
      <c r="B27" s="1" t="s">
        <v>205</v>
      </c>
    </row>
    <row r="28" spans="1:2" ht="14.25" customHeight="1" x14ac:dyDescent="0.35">
      <c r="A28" s="1" t="s">
        <v>206</v>
      </c>
      <c r="B28" s="1" t="s">
        <v>207</v>
      </c>
    </row>
    <row r="29" spans="1:2" ht="14.25" customHeight="1" x14ac:dyDescent="0.35"/>
    <row r="30" spans="1:2" ht="14.25" customHeight="1" x14ac:dyDescent="0.35"/>
    <row r="31" spans="1:2" ht="14.25" customHeight="1" x14ac:dyDescent="0.35"/>
    <row r="32" spans="1: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Podsumowanie</vt:lpstr>
      <vt:lpstr>Zarządzanie dostępem</vt:lpstr>
      <vt:lpstr>Ochrona przed zagrożeniami</vt:lpstr>
      <vt:lpstr>Sieci i infrastruktura</vt:lpstr>
      <vt:lpstr>Edukacja i procedury</vt:lpstr>
      <vt:lpstr>Incydenty i odzysk</vt:lpstr>
      <vt:lpstr>Zgodność i dokumentacja</vt:lpstr>
      <vt:lpstr>Postęp</vt:lpstr>
      <vt:lpstr>Przykładowy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Łukasz Gawron</cp:lastModifiedBy>
  <dcterms:created xsi:type="dcterms:W3CDTF">2025-11-19T09:55:06Z</dcterms:created>
  <dcterms:modified xsi:type="dcterms:W3CDTF">2025-12-12T10:52:57Z</dcterms:modified>
</cp:coreProperties>
</file>